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2B7B5167-5BE6-431D-99AE-3C048E6E6E47}" xr6:coauthVersionLast="47" xr6:coauthVersionMax="47" xr10:uidLastSave="{00000000-0000-0000-0000-000000000000}"/>
  <bookViews>
    <workbookView xWindow="-104" yWindow="-104" windowWidth="22326" windowHeight="11947" xr2:uid="{67F1E7D1-DF57-41E8-94C1-9FFA994C4E4E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9" l="1"/>
  <c r="C29" i="9"/>
  <c r="B29" i="9"/>
  <c r="C28" i="9"/>
  <c r="B28" i="9"/>
  <c r="C9" i="9"/>
  <c r="H6" i="9"/>
  <c r="H5" i="9"/>
  <c r="D28" i="9" s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G53" i="8"/>
  <c r="F51" i="8"/>
  <c r="F48" i="8"/>
  <c r="C48" i="8"/>
  <c r="F47" i="8"/>
  <c r="C47" i="8"/>
  <c r="F45" i="8"/>
  <c r="F41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I13" i="8"/>
  <c r="H12" i="8"/>
  <c r="F44" i="8" s="1"/>
  <c r="H11" i="8"/>
  <c r="F43" i="8" s="1"/>
  <c r="H10" i="8"/>
  <c r="F42" i="8" s="1"/>
  <c r="H9" i="8"/>
  <c r="H8" i="8"/>
  <c r="H7" i="8"/>
  <c r="F39" i="8" s="1"/>
  <c r="E5" i="8"/>
  <c r="H132" i="7"/>
  <c r="E123" i="7"/>
  <c r="E122" i="7"/>
  <c r="F122" i="7" s="1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H74" i="7"/>
  <c r="H66" i="7"/>
  <c r="H53" i="7"/>
  <c r="G51" i="7"/>
  <c r="G68" i="7" s="1"/>
  <c r="G45" i="7"/>
  <c r="F45" i="7"/>
  <c r="C45" i="7"/>
  <c r="H42" i="7"/>
  <c r="G38" i="7"/>
  <c r="G37" i="7"/>
  <c r="G39" i="7" s="1"/>
  <c r="G67" i="7" s="1"/>
  <c r="H36" i="7"/>
  <c r="H26" i="7"/>
  <c r="H27" i="7" s="1"/>
  <c r="H25" i="7"/>
  <c r="H20" i="7"/>
  <c r="F12" i="7"/>
  <c r="H9" i="7"/>
  <c r="H7" i="7"/>
  <c r="C128" i="7" s="1"/>
  <c r="H6" i="7"/>
  <c r="B4" i="7"/>
  <c r="B3" i="7"/>
  <c r="H132" i="6"/>
  <c r="E128" i="6"/>
  <c r="E123" i="6"/>
  <c r="F122" i="6"/>
  <c r="E122" i="6"/>
  <c r="G119" i="6"/>
  <c r="G118" i="6"/>
  <c r="H117" i="6"/>
  <c r="H113" i="6"/>
  <c r="H106" i="6"/>
  <c r="H102" i="6"/>
  <c r="H100" i="6"/>
  <c r="H97" i="6"/>
  <c r="H95" i="6"/>
  <c r="H92" i="6"/>
  <c r="G89" i="6"/>
  <c r="G88" i="6"/>
  <c r="H85" i="6"/>
  <c r="H79" i="6"/>
  <c r="G79" i="6"/>
  <c r="H74" i="6"/>
  <c r="H66" i="6"/>
  <c r="H58" i="6"/>
  <c r="H57" i="6"/>
  <c r="H56" i="6"/>
  <c r="H55" i="6"/>
  <c r="H54" i="6"/>
  <c r="H53" i="6"/>
  <c r="F45" i="6"/>
  <c r="G45" i="6" s="1"/>
  <c r="C45" i="6"/>
  <c r="H42" i="6"/>
  <c r="G39" i="6"/>
  <c r="G67" i="6" s="1"/>
  <c r="H38" i="6"/>
  <c r="G38" i="6"/>
  <c r="G37" i="6"/>
  <c r="H37" i="6" s="1"/>
  <c r="H39" i="6" s="1"/>
  <c r="H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4" i="5"/>
  <c r="E123" i="5"/>
  <c r="F123" i="5" s="1"/>
  <c r="G120" i="5"/>
  <c r="G119" i="5"/>
  <c r="H118" i="5"/>
  <c r="H114" i="5"/>
  <c r="H107" i="5"/>
  <c r="H101" i="5"/>
  <c r="H98" i="5"/>
  <c r="H103" i="5" s="1"/>
  <c r="H96" i="5"/>
  <c r="G91" i="5"/>
  <c r="G89" i="5"/>
  <c r="G87" i="5"/>
  <c r="H86" i="5"/>
  <c r="H80" i="5"/>
  <c r="G80" i="5"/>
  <c r="H75" i="5"/>
  <c r="G68" i="5"/>
  <c r="H67" i="5"/>
  <c r="H53" i="5"/>
  <c r="F45" i="5"/>
  <c r="C45" i="5"/>
  <c r="G45" i="5" s="1"/>
  <c r="G51" i="5" s="1"/>
  <c r="H42" i="5"/>
  <c r="G39" i="5"/>
  <c r="G38" i="5"/>
  <c r="G37" i="5"/>
  <c r="H36" i="5"/>
  <c r="H28" i="5"/>
  <c r="H26" i="5"/>
  <c r="H32" i="5" s="1"/>
  <c r="H25" i="5"/>
  <c r="H20" i="5"/>
  <c r="F12" i="5"/>
  <c r="H9" i="5"/>
  <c r="H7" i="5"/>
  <c r="C129" i="5" s="1"/>
  <c r="B3" i="5"/>
  <c r="H134" i="4"/>
  <c r="C129" i="4"/>
  <c r="E124" i="4"/>
  <c r="G120" i="4"/>
  <c r="G119" i="4"/>
  <c r="H118" i="4"/>
  <c r="H114" i="4"/>
  <c r="H107" i="4"/>
  <c r="H101" i="4"/>
  <c r="H98" i="4"/>
  <c r="H103" i="4" s="1"/>
  <c r="H96" i="4"/>
  <c r="G87" i="4"/>
  <c r="H86" i="4"/>
  <c r="G80" i="4"/>
  <c r="H75" i="4"/>
  <c r="H67" i="4"/>
  <c r="H63" i="4"/>
  <c r="H61" i="4"/>
  <c r="H60" i="4"/>
  <c r="H57" i="4"/>
  <c r="H53" i="4"/>
  <c r="F45" i="4"/>
  <c r="C45" i="4"/>
  <c r="H42" i="4"/>
  <c r="G38" i="4"/>
  <c r="G39" i="4" s="1"/>
  <c r="G68" i="4" s="1"/>
  <c r="G37" i="4"/>
  <c r="H36" i="4"/>
  <c r="H25" i="4"/>
  <c r="H20" i="4"/>
  <c r="F12" i="4"/>
  <c r="H9" i="4"/>
  <c r="H7" i="4"/>
  <c r="B3" i="4"/>
  <c r="H134" i="3"/>
  <c r="E124" i="3"/>
  <c r="F123" i="3" s="1"/>
  <c r="G120" i="3"/>
  <c r="G119" i="3"/>
  <c r="H118" i="3"/>
  <c r="H114" i="3"/>
  <c r="H107" i="3"/>
  <c r="I103" i="3"/>
  <c r="H101" i="3"/>
  <c r="I98" i="3"/>
  <c r="H98" i="3"/>
  <c r="H103" i="3" s="1"/>
  <c r="H96" i="3"/>
  <c r="G90" i="3"/>
  <c r="G89" i="3"/>
  <c r="G88" i="3"/>
  <c r="G87" i="3"/>
  <c r="H86" i="3"/>
  <c r="G80" i="3"/>
  <c r="H75" i="3"/>
  <c r="H67" i="3"/>
  <c r="I63" i="3"/>
  <c r="H63" i="3"/>
  <c r="H61" i="3"/>
  <c r="H58" i="3"/>
  <c r="I57" i="3"/>
  <c r="H57" i="3"/>
  <c r="I56" i="3"/>
  <c r="H53" i="3"/>
  <c r="F45" i="3"/>
  <c r="C45" i="3"/>
  <c r="G45" i="3" s="1"/>
  <c r="H42" i="3"/>
  <c r="G38" i="3"/>
  <c r="G37" i="3"/>
  <c r="G39" i="3" s="1"/>
  <c r="G68" i="3" s="1"/>
  <c r="H36" i="3"/>
  <c r="I32" i="3"/>
  <c r="H32" i="3"/>
  <c r="I26" i="3"/>
  <c r="H26" i="3"/>
  <c r="H25" i="3"/>
  <c r="H20" i="3"/>
  <c r="F12" i="3"/>
  <c r="H9" i="3"/>
  <c r="H7" i="3"/>
  <c r="C129" i="3" s="1"/>
  <c r="B3" i="3"/>
  <c r="G31" i="2"/>
  <c r="H31" i="2" s="1"/>
  <c r="F78" i="8" s="1"/>
  <c r="H30" i="2"/>
  <c r="H32" i="2" s="1"/>
  <c r="G30" i="2"/>
  <c r="G29" i="2"/>
  <c r="H29" i="2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C186" i="1"/>
  <c r="H186" i="1" s="1"/>
  <c r="H192" i="1" s="1"/>
  <c r="G89" i="8" s="1"/>
  <c r="H182" i="1"/>
  <c r="C182" i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80" i="1"/>
  <c r="D80" i="1"/>
  <c r="E123" i="3" s="1"/>
  <c r="D78" i="1"/>
  <c r="G72" i="1"/>
  <c r="G71" i="1"/>
  <c r="G90" i="7" s="1"/>
  <c r="G70" i="1"/>
  <c r="G90" i="5" s="1"/>
  <c r="G69" i="1"/>
  <c r="G88" i="7" s="1"/>
  <c r="G68" i="1"/>
  <c r="G67" i="1"/>
  <c r="G86" i="6" s="1"/>
  <c r="E61" i="1"/>
  <c r="E59" i="1"/>
  <c r="G76" i="4" s="1"/>
  <c r="H54" i="1"/>
  <c r="H53" i="1"/>
  <c r="H52" i="1"/>
  <c r="H55" i="1" s="1"/>
  <c r="H51" i="1"/>
  <c r="H50" i="1"/>
  <c r="H49" i="1"/>
  <c r="H48" i="1"/>
  <c r="H47" i="1"/>
  <c r="F43" i="1"/>
  <c r="D43" i="1"/>
  <c r="E43" i="1" s="1"/>
  <c r="I42" i="1"/>
  <c r="H54" i="7" s="1"/>
  <c r="A42" i="1"/>
  <c r="D40" i="1"/>
  <c r="E40" i="1" s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I28" i="1"/>
  <c r="I62" i="3" s="1"/>
  <c r="I26" i="1"/>
  <c r="H60" i="3" s="1"/>
  <c r="D24" i="1"/>
  <c r="E24" i="1" s="1"/>
  <c r="I24" i="1" s="1"/>
  <c r="E22" i="1"/>
  <c r="I20" i="1"/>
  <c r="I18" i="1"/>
  <c r="I16" i="1"/>
  <c r="F7" i="1"/>
  <c r="G51" i="6" l="1"/>
  <c r="G69" i="5"/>
  <c r="H108" i="5"/>
  <c r="H108" i="4"/>
  <c r="H107" i="7"/>
  <c r="H107" i="6"/>
  <c r="I108" i="3"/>
  <c r="H108" i="3"/>
  <c r="G92" i="5"/>
  <c r="G92" i="4"/>
  <c r="G92" i="3"/>
  <c r="G91" i="7"/>
  <c r="G91" i="6"/>
  <c r="G51" i="3"/>
  <c r="I135" i="3"/>
  <c r="H58" i="7"/>
  <c r="H58" i="5"/>
  <c r="I58" i="3"/>
  <c r="F128" i="6"/>
  <c r="H79" i="7"/>
  <c r="C80" i="8"/>
  <c r="E83" i="1"/>
  <c r="E129" i="4"/>
  <c r="E129" i="3"/>
  <c r="F129" i="3" s="1"/>
  <c r="H135" i="3"/>
  <c r="G22" i="1"/>
  <c r="I22" i="1" s="1"/>
  <c r="I37" i="3"/>
  <c r="H135" i="5"/>
  <c r="G77" i="6"/>
  <c r="G77" i="7"/>
  <c r="G78" i="3"/>
  <c r="G78" i="4"/>
  <c r="H26" i="4"/>
  <c r="H32" i="4" s="1"/>
  <c r="H38" i="4" s="1"/>
  <c r="F40" i="1"/>
  <c r="I39" i="1" s="1"/>
  <c r="H54" i="4" s="1"/>
  <c r="G93" i="6"/>
  <c r="H80" i="3"/>
  <c r="H37" i="5"/>
  <c r="G78" i="5"/>
  <c r="E62" i="1"/>
  <c r="G87" i="6"/>
  <c r="G88" i="4"/>
  <c r="G88" i="5"/>
  <c r="G87" i="7"/>
  <c r="I80" i="3"/>
  <c r="H61" i="6"/>
  <c r="H62" i="3"/>
  <c r="H62" i="5"/>
  <c r="H61" i="7"/>
  <c r="G76" i="3"/>
  <c r="E60" i="1"/>
  <c r="G75" i="6"/>
  <c r="G76" i="5"/>
  <c r="G75" i="7"/>
  <c r="H37" i="3"/>
  <c r="F19" i="2"/>
  <c r="I38" i="3"/>
  <c r="H58" i="4"/>
  <c r="H55" i="7"/>
  <c r="H55" i="4"/>
  <c r="H55" i="3"/>
  <c r="H56" i="4"/>
  <c r="H56" i="7"/>
  <c r="H56" i="5"/>
  <c r="I55" i="3"/>
  <c r="H62" i="4"/>
  <c r="H38" i="5"/>
  <c r="H54" i="5"/>
  <c r="H57" i="7"/>
  <c r="H57" i="5"/>
  <c r="F76" i="8"/>
  <c r="F80" i="8" s="1"/>
  <c r="H56" i="3"/>
  <c r="H55" i="5"/>
  <c r="E129" i="5"/>
  <c r="F129" i="5" s="1"/>
  <c r="E128" i="7"/>
  <c r="F128" i="7" s="1"/>
  <c r="G89" i="4"/>
  <c r="H60" i="6"/>
  <c r="G90" i="6"/>
  <c r="H38" i="3"/>
  <c r="G90" i="4"/>
  <c r="E123" i="4"/>
  <c r="F123" i="4" s="1"/>
  <c r="H41" i="6"/>
  <c r="H45" i="6" s="1"/>
  <c r="H133" i="6"/>
  <c r="H11" i="9"/>
  <c r="H10" i="9"/>
  <c r="H9" i="9"/>
  <c r="H8" i="9"/>
  <c r="I60" i="3"/>
  <c r="G91" i="3"/>
  <c r="G89" i="7"/>
  <c r="H7" i="9"/>
  <c r="G91" i="4"/>
  <c r="H60" i="5"/>
  <c r="H32" i="7"/>
  <c r="H60" i="7"/>
  <c r="H61" i="5"/>
  <c r="H62" i="6"/>
  <c r="I61" i="3"/>
  <c r="G45" i="4"/>
  <c r="H63" i="5"/>
  <c r="H62" i="7"/>
  <c r="H59" i="7" l="1"/>
  <c r="H63" i="7" s="1"/>
  <c r="H69" i="7" s="1"/>
  <c r="H59" i="5"/>
  <c r="I59" i="3"/>
  <c r="I64" i="3" s="1"/>
  <c r="I70" i="3" s="1"/>
  <c r="H59" i="3"/>
  <c r="H64" i="3" s="1"/>
  <c r="H70" i="3" s="1"/>
  <c r="H59" i="4"/>
  <c r="H64" i="4" s="1"/>
  <c r="H70" i="4" s="1"/>
  <c r="H59" i="6"/>
  <c r="H63" i="6" s="1"/>
  <c r="H69" i="6" s="1"/>
  <c r="F129" i="4"/>
  <c r="G79" i="4"/>
  <c r="G78" i="7"/>
  <c r="G79" i="3"/>
  <c r="G78" i="6"/>
  <c r="G79" i="5"/>
  <c r="D32" i="9"/>
  <c r="C32" i="9"/>
  <c r="B32" i="9"/>
  <c r="H80" i="4"/>
  <c r="I39" i="3"/>
  <c r="G51" i="4"/>
  <c r="G69" i="3"/>
  <c r="H41" i="4"/>
  <c r="H135" i="4"/>
  <c r="H37" i="4"/>
  <c r="H39" i="4" s="1"/>
  <c r="H68" i="4" s="1"/>
  <c r="H64" i="5"/>
  <c r="H70" i="5" s="1"/>
  <c r="H133" i="7"/>
  <c r="H38" i="7"/>
  <c r="H39" i="3"/>
  <c r="G94" i="5"/>
  <c r="H75" i="6"/>
  <c r="H77" i="6"/>
  <c r="D31" i="9"/>
  <c r="C31" i="9"/>
  <c r="B31" i="9"/>
  <c r="D34" i="9"/>
  <c r="C34" i="9"/>
  <c r="B34" i="9"/>
  <c r="H37" i="7"/>
  <c r="H44" i="6"/>
  <c r="H43" i="6"/>
  <c r="H50" i="6"/>
  <c r="H49" i="6"/>
  <c r="H48" i="6"/>
  <c r="H47" i="6"/>
  <c r="H46" i="6"/>
  <c r="H73" i="6"/>
  <c r="H39" i="5"/>
  <c r="H51" i="6"/>
  <c r="G68" i="6"/>
  <c r="G94" i="4"/>
  <c r="G77" i="5"/>
  <c r="G76" i="7"/>
  <c r="G77" i="4"/>
  <c r="G77" i="3"/>
  <c r="G76" i="6"/>
  <c r="H76" i="6" s="1"/>
  <c r="C33" i="9"/>
  <c r="D33" i="9"/>
  <c r="B33" i="9"/>
  <c r="D30" i="9"/>
  <c r="C30" i="9"/>
  <c r="B30" i="9"/>
  <c r="G94" i="3"/>
  <c r="H90" i="7"/>
  <c r="G93" i="7"/>
  <c r="I68" i="3" l="1"/>
  <c r="I41" i="3"/>
  <c r="H68" i="6"/>
  <c r="H70" i="6" s="1"/>
  <c r="H86" i="6"/>
  <c r="B35" i="9"/>
  <c r="H77" i="4"/>
  <c r="H68" i="5"/>
  <c r="H41" i="5"/>
  <c r="H39" i="7"/>
  <c r="G69" i="4"/>
  <c r="H51" i="4"/>
  <c r="H44" i="4"/>
  <c r="H43" i="4"/>
  <c r="H50" i="4"/>
  <c r="H74" i="4"/>
  <c r="H49" i="4"/>
  <c r="H48" i="4"/>
  <c r="H47" i="4"/>
  <c r="H46" i="4"/>
  <c r="D35" i="9"/>
  <c r="H80" i="6"/>
  <c r="H135" i="6" s="1"/>
  <c r="C35" i="9"/>
  <c r="H68" i="3"/>
  <c r="H41" i="3"/>
  <c r="H45" i="4"/>
  <c r="H78" i="6"/>
  <c r="H67" i="7" l="1"/>
  <c r="H41" i="7"/>
  <c r="H47" i="3"/>
  <c r="H74" i="3"/>
  <c r="H46" i="3"/>
  <c r="H44" i="3"/>
  <c r="H43" i="3"/>
  <c r="H49" i="3"/>
  <c r="H48" i="3"/>
  <c r="H50" i="3"/>
  <c r="H45" i="3"/>
  <c r="H51" i="3"/>
  <c r="H49" i="5"/>
  <c r="H46" i="5"/>
  <c r="H48" i="5"/>
  <c r="H47" i="5"/>
  <c r="H74" i="5"/>
  <c r="H50" i="5"/>
  <c r="H44" i="5"/>
  <c r="H43" i="5"/>
  <c r="H51" i="5"/>
  <c r="H45" i="5"/>
  <c r="H76" i="4"/>
  <c r="H78" i="4"/>
  <c r="H79" i="4"/>
  <c r="H134" i="6"/>
  <c r="H84" i="6"/>
  <c r="I46" i="3"/>
  <c r="I50" i="3"/>
  <c r="I43" i="3"/>
  <c r="I44" i="3"/>
  <c r="I49" i="3"/>
  <c r="I48" i="3"/>
  <c r="I47" i="3"/>
  <c r="I74" i="3"/>
  <c r="I45" i="3"/>
  <c r="I51" i="3"/>
  <c r="I69" i="3" s="1"/>
  <c r="H69" i="4"/>
  <c r="H71" i="4" s="1"/>
  <c r="H87" i="4"/>
  <c r="I71" i="3"/>
  <c r="H69" i="3" l="1"/>
  <c r="H71" i="3" s="1"/>
  <c r="H87" i="3"/>
  <c r="I87" i="3"/>
  <c r="H69" i="5"/>
  <c r="H71" i="5" s="1"/>
  <c r="H87" i="5"/>
  <c r="I136" i="3"/>
  <c r="H89" i="6"/>
  <c r="H88" i="6"/>
  <c r="H91" i="6"/>
  <c r="H87" i="6"/>
  <c r="H90" i="6"/>
  <c r="H136" i="4"/>
  <c r="H76" i="5"/>
  <c r="H78" i="5"/>
  <c r="H79" i="5"/>
  <c r="H77" i="5"/>
  <c r="H76" i="3"/>
  <c r="H78" i="3"/>
  <c r="H79" i="3"/>
  <c r="H77" i="3"/>
  <c r="I78" i="3"/>
  <c r="I76" i="3"/>
  <c r="I79" i="3"/>
  <c r="I77" i="3"/>
  <c r="H46" i="7"/>
  <c r="H44" i="7"/>
  <c r="H43" i="7"/>
  <c r="H50" i="7"/>
  <c r="H49" i="7"/>
  <c r="H73" i="7"/>
  <c r="H48" i="7"/>
  <c r="H47" i="7"/>
  <c r="H51" i="7"/>
  <c r="H45" i="7"/>
  <c r="H81" i="4"/>
  <c r="H137" i="4" s="1"/>
  <c r="H81" i="3" l="1"/>
  <c r="H137" i="3" s="1"/>
  <c r="H77" i="7"/>
  <c r="H75" i="7"/>
  <c r="H78" i="7"/>
  <c r="H76" i="7"/>
  <c r="H81" i="5"/>
  <c r="H137" i="5" s="1"/>
  <c r="H85" i="4"/>
  <c r="I81" i="3"/>
  <c r="H136" i="5"/>
  <c r="H68" i="7"/>
  <c r="H70" i="7" s="1"/>
  <c r="H86" i="7"/>
  <c r="H93" i="6"/>
  <c r="H101" i="6" s="1"/>
  <c r="H103" i="6" s="1"/>
  <c r="H136" i="3"/>
  <c r="H85" i="3"/>
  <c r="H93" i="3" l="1"/>
  <c r="H90" i="3"/>
  <c r="H89" i="3"/>
  <c r="H88" i="3"/>
  <c r="H91" i="3"/>
  <c r="H92" i="3"/>
  <c r="I137" i="3"/>
  <c r="I85" i="3"/>
  <c r="H136" i="6"/>
  <c r="H114" i="6"/>
  <c r="H93" i="4"/>
  <c r="H88" i="4"/>
  <c r="H92" i="4"/>
  <c r="H91" i="4"/>
  <c r="H90" i="4"/>
  <c r="H89" i="4"/>
  <c r="H134" i="7"/>
  <c r="H80" i="7"/>
  <c r="H135" i="7" s="1"/>
  <c r="H85" i="5"/>
  <c r="I93" i="3" l="1"/>
  <c r="I90" i="3"/>
  <c r="I88" i="3"/>
  <c r="I89" i="3"/>
  <c r="I91" i="3"/>
  <c r="I92" i="3"/>
  <c r="H84" i="7"/>
  <c r="H94" i="3"/>
  <c r="H102" i="3" s="1"/>
  <c r="H104" i="3" s="1"/>
  <c r="H94" i="4"/>
  <c r="H102" i="4" s="1"/>
  <c r="H104" i="4" s="1"/>
  <c r="H93" i="5"/>
  <c r="H89" i="5"/>
  <c r="H90" i="5"/>
  <c r="H91" i="5"/>
  <c r="H88" i="5"/>
  <c r="H92" i="5"/>
  <c r="H108" i="6"/>
  <c r="H111" i="6" s="1"/>
  <c r="H137" i="6" s="1"/>
  <c r="H138" i="6" s="1"/>
  <c r="H118" i="6"/>
  <c r="H138" i="3" l="1"/>
  <c r="H115" i="3"/>
  <c r="H119" i="6"/>
  <c r="H129" i="6" s="1"/>
  <c r="H140" i="6"/>
  <c r="H88" i="7"/>
  <c r="H89" i="7"/>
  <c r="H91" i="7"/>
  <c r="H87" i="7"/>
  <c r="H94" i="5"/>
  <c r="H102" i="5" s="1"/>
  <c r="H104" i="5" s="1"/>
  <c r="I94" i="3"/>
  <c r="I102" i="3" s="1"/>
  <c r="I104" i="3" s="1"/>
  <c r="H138" i="4"/>
  <c r="H115" i="4"/>
  <c r="H139" i="6" l="1"/>
  <c r="H120" i="6"/>
  <c r="I138" i="3"/>
  <c r="I115" i="3"/>
  <c r="H138" i="5"/>
  <c r="H115" i="5"/>
  <c r="H93" i="7"/>
  <c r="H101" i="7" s="1"/>
  <c r="H103" i="7" s="1"/>
  <c r="E76" i="8"/>
  <c r="G76" i="8" s="1"/>
  <c r="F29" i="8"/>
  <c r="G29" i="8" s="1"/>
  <c r="H132" i="3"/>
  <c r="H109" i="3"/>
  <c r="H112" i="3" s="1"/>
  <c r="H139" i="3" s="1"/>
  <c r="H119" i="3"/>
  <c r="H140" i="3"/>
  <c r="H109" i="4"/>
  <c r="H112" i="4" s="1"/>
  <c r="H139" i="4" s="1"/>
  <c r="H140" i="4" s="1"/>
  <c r="H119" i="4"/>
  <c r="H142" i="4" s="1"/>
  <c r="E61" i="8" s="1"/>
  <c r="G61" i="8" s="1"/>
  <c r="H120" i="4"/>
  <c r="H136" i="7" l="1"/>
  <c r="H114" i="7"/>
  <c r="I29" i="8"/>
  <c r="J29" i="8" s="1"/>
  <c r="D54" i="8"/>
  <c r="G54" i="8" s="1"/>
  <c r="H130" i="4"/>
  <c r="H132" i="4"/>
  <c r="H142" i="5"/>
  <c r="F15" i="8" s="1"/>
  <c r="G15" i="8" s="1"/>
  <c r="H132" i="5"/>
  <c r="H130" i="5"/>
  <c r="H109" i="5"/>
  <c r="H112" i="5" s="1"/>
  <c r="H139" i="5" s="1"/>
  <c r="H140" i="5" s="1"/>
  <c r="H119" i="5"/>
  <c r="H120" i="5"/>
  <c r="I109" i="3"/>
  <c r="I112" i="3" s="1"/>
  <c r="I139" i="3" s="1"/>
  <c r="I140" i="3" s="1"/>
  <c r="I119" i="3"/>
  <c r="I130" i="3" s="1"/>
  <c r="I120" i="3"/>
  <c r="I142" i="3" s="1"/>
  <c r="H144" i="3" s="1"/>
  <c r="H120" i="3"/>
  <c r="H142" i="3" s="1"/>
  <c r="I121" i="3" l="1"/>
  <c r="I141" i="3"/>
  <c r="F14" i="8"/>
  <c r="G14" i="8" s="1"/>
  <c r="F10" i="8"/>
  <c r="G10" i="8" s="1"/>
  <c r="F21" i="8"/>
  <c r="G21" i="8" s="1"/>
  <c r="F9" i="8"/>
  <c r="G9" i="8" s="1"/>
  <c r="F24" i="8"/>
  <c r="G24" i="8" s="1"/>
  <c r="F20" i="8"/>
  <c r="G20" i="8" s="1"/>
  <c r="F11" i="8"/>
  <c r="G11" i="8" s="1"/>
  <c r="F23" i="8"/>
  <c r="G23" i="8" s="1"/>
  <c r="F19" i="8"/>
  <c r="G19" i="8" s="1"/>
  <c r="F8" i="8"/>
  <c r="G8" i="8" s="1"/>
  <c r="F22" i="8"/>
  <c r="G22" i="8" s="1"/>
  <c r="F7" i="8"/>
  <c r="G7" i="8" s="1"/>
  <c r="F12" i="8"/>
  <c r="G12" i="8" s="1"/>
  <c r="H121" i="5"/>
  <c r="H141" i="5"/>
  <c r="D46" i="8"/>
  <c r="G46" i="8" s="1"/>
  <c r="I15" i="8"/>
  <c r="H141" i="4"/>
  <c r="H121" i="4"/>
  <c r="H108" i="7"/>
  <c r="H111" i="7" s="1"/>
  <c r="H137" i="7" s="1"/>
  <c r="H138" i="7" s="1"/>
  <c r="H118" i="7"/>
  <c r="H119" i="7" s="1"/>
  <c r="H130" i="3"/>
  <c r="H140" i="7" l="1"/>
  <c r="H129" i="7"/>
  <c r="I20" i="8"/>
  <c r="D48" i="8"/>
  <c r="G48" i="8" s="1"/>
  <c r="D52" i="8"/>
  <c r="G52" i="8" s="1"/>
  <c r="I24" i="8"/>
  <c r="I9" i="8"/>
  <c r="D41" i="8"/>
  <c r="G41" i="8" s="1"/>
  <c r="I21" i="8"/>
  <c r="D49" i="8"/>
  <c r="G49" i="8" s="1"/>
  <c r="I14" i="8"/>
  <c r="D45" i="8"/>
  <c r="G45" i="8" s="1"/>
  <c r="D43" i="8"/>
  <c r="G43" i="8" s="1"/>
  <c r="I11" i="8"/>
  <c r="H121" i="3"/>
  <c r="H141" i="3"/>
  <c r="D40" i="8"/>
  <c r="G40" i="8" s="1"/>
  <c r="I8" i="8"/>
  <c r="D47" i="8"/>
  <c r="G47" i="8" s="1"/>
  <c r="I19" i="8"/>
  <c r="D51" i="8"/>
  <c r="G51" i="8" s="1"/>
  <c r="I23" i="8"/>
  <c r="I10" i="8"/>
  <c r="D42" i="8"/>
  <c r="G42" i="8" s="1"/>
  <c r="I12" i="8"/>
  <c r="D44" i="8"/>
  <c r="G44" i="8" s="1"/>
  <c r="D39" i="8"/>
  <c r="G39" i="8" s="1"/>
  <c r="I7" i="8"/>
  <c r="D50" i="8"/>
  <c r="G50" i="8" s="1"/>
  <c r="I22" i="8"/>
  <c r="J24" i="8" l="1"/>
  <c r="J15" i="8"/>
  <c r="H120" i="7"/>
  <c r="H139" i="7"/>
  <c r="E78" i="8"/>
  <c r="G78" i="8" s="1"/>
  <c r="G80" i="8" s="1"/>
  <c r="F34" i="8"/>
  <c r="G34" i="8" s="1"/>
  <c r="D55" i="8" l="1"/>
  <c r="G55" i="8" s="1"/>
  <c r="G56" i="8" s="1"/>
  <c r="G83" i="8" s="1"/>
  <c r="G92" i="8" s="1"/>
  <c r="G95" i="8" s="1"/>
  <c r="I34" i="8"/>
  <c r="J34" i="8" s="1"/>
  <c r="K3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4F6C9AA8-152A-4072-B188-30172D3043AD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5B7BC1A9-3604-40A9-9C7B-E402B9EE1FC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9858DE8-BD11-42A0-BFAB-9FB8973FB19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AAA0EE5-EDED-4B74-8B8A-E6110663D84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DBD7407-40FB-4739-8F94-8DA6D1929F3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B6B1310-5031-4A5C-8E04-078F79637A1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16699D5-4FA7-4FD3-8CB3-6DADF9D8C65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<sst xmlns="http://schemas.openxmlformats.org/spreadsheetml/2006/main" count="1664" uniqueCount="485">
  <si>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</si>
  <si>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</si>
  <si>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</si>
  <si>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Guaratinguetá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</si>
  <si>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</si>
  <si>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</si>
  <si>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</si>
  <si>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</si>
  <si>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</si>
  <si>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 Guaratinguetá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</si>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</sst>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B66234A3-0193-405F-BD86-467ACF53425F}"/>
    <cellStyle name="Excel Built-in Percent" xfId="4" xr:uid="{BE3B5085-9A7E-48A7-8FDF-85F950705296}"/>
    <cellStyle name="Excel Built-in Percent 2" xfId="6" xr:uid="{61329731-D0A1-4FA7-B44B-B8309D52C517}"/>
    <cellStyle name="Excel_BuiltIn_Currency" xfId="5" xr:uid="{8EE2D0F9-64FF-4795-BC8D-856095075558}"/>
    <cellStyle name="Moeda" xfId="2" builtinId="4"/>
    <cellStyle name="Moeda_Plan1_1_Limpeza2011- Planilhas" xfId="8" xr:uid="{CB5E776B-BD6E-4507-8D80-F813D98A2908}"/>
    <cellStyle name="Normal" xfId="0" builtinId="0"/>
    <cellStyle name="Normal 2" xfId="10" xr:uid="{2374120D-36E6-43F7-97AB-C8609A326CEB}"/>
    <cellStyle name="Normal_Limpeza2011- Planilhas" xfId="7" xr:uid="{9ADD0562-926E-42B8-B5A5-25BBA2D9DBBB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1C33F-1575-4130-9600-298EDCFCAA0A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Guaratinguetá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135.95400000000001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5.5</v>
      </c>
      <c r="E34" s="43">
        <f>B34*C34*D34</f>
        <v>238.98599999999999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Guaratinguetá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126.61799999999999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5.5</v>
      </c>
      <c r="E37" s="43">
        <f>B37*C37*D37</f>
        <v>238.98599999999999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Guaratinguetá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177.16679999999999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5.5</v>
      </c>
      <c r="E40" s="43">
        <f>B40*C40*D40</f>
        <v>238.98599999999999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Guaratinguetá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126.04559999999999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5.5</v>
      </c>
      <c r="E43" s="43">
        <f>B43*C43*D43</f>
        <v>238.98599999999999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Guaratinguetá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</v>
      </c>
      <c r="G163" s="153">
        <v>1</v>
      </c>
      <c r="H163" s="130">
        <f t="shared" si="1"/>
        <v>53.2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12</v>
      </c>
      <c r="G164" s="153">
        <v>1</v>
      </c>
      <c r="H164" s="130">
        <f t="shared" si="1"/>
        <v>348.12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</v>
      </c>
      <c r="G165" s="153">
        <v>1</v>
      </c>
      <c r="H165" s="130">
        <f t="shared" si="1"/>
        <v>12.88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</v>
      </c>
      <c r="G166" s="153">
        <v>1</v>
      </c>
      <c r="H166" s="130">
        <f t="shared" si="1"/>
        <v>40.6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2</v>
      </c>
      <c r="G167" s="153">
        <v>1</v>
      </c>
      <c r="H167" s="130">
        <f t="shared" si="1"/>
        <v>90.28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2</v>
      </c>
      <c r="G169" s="153">
        <v>24</v>
      </c>
      <c r="H169" s="130">
        <f t="shared" si="1"/>
        <v>2.64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</v>
      </c>
      <c r="G172" s="153">
        <v>24</v>
      </c>
      <c r="H172" s="130">
        <f t="shared" si="1"/>
        <v>1.8125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631.17416666666668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830</v>
      </c>
      <c r="B178" s="161">
        <v>0.14000000000000001</v>
      </c>
      <c r="C178" s="162">
        <f>A178*B178</f>
        <v>116.20000000000002</v>
      </c>
      <c r="D178" s="163" t="s">
        <v>209</v>
      </c>
      <c r="E178" s="163"/>
      <c r="F178" s="163"/>
      <c r="G178" s="163"/>
      <c r="H178" s="164">
        <f>C178*2</f>
        <v>232.40000000000003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209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100</v>
      </c>
      <c r="B186" s="161">
        <v>0.38</v>
      </c>
      <c r="C186" s="162">
        <f>A186*B186</f>
        <v>38</v>
      </c>
      <c r="D186" s="163" t="s">
        <v>214</v>
      </c>
      <c r="E186" s="163"/>
      <c r="F186" s="163"/>
      <c r="G186" s="163"/>
      <c r="H186" s="164">
        <f>C186*6</f>
        <v>228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2185.1000000000004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17543A2D-99B3-4979-B609-0C6A86D841F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86B68B24-944D-496A-A7A6-AEED724F0D99}">
      <formula1>0</formula1>
      <formula2>0</formula2>
    </dataValidation>
    <dataValidation errorStyle="warning" allowBlank="1" showInputMessage="1" showErrorMessage="1" errorTitle="OK" error="Atingiu o valor desejado." sqref="B12 E12 E68:F72" xr:uid="{8F97889D-C86C-4426-896B-392528B415A7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8F0DB-19AD-4B0C-95A8-F440D740FD9A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Guaratinguetá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550</v>
      </c>
      <c r="C5" s="188">
        <v>1200</v>
      </c>
      <c r="D5" s="188"/>
      <c r="E5" s="188"/>
      <c r="F5" s="183">
        <f t="shared" ref="F5:F11" si="0">B5/C5</f>
        <v>0.45833333333333331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80</v>
      </c>
      <c r="C10" s="188">
        <v>300</v>
      </c>
      <c r="D10" s="188"/>
      <c r="E10" s="188"/>
      <c r="F10" s="183">
        <f t="shared" si="0"/>
        <v>0.26666666666666666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Guaratinguetá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100</v>
      </c>
      <c r="C13" s="188">
        <v>2700</v>
      </c>
      <c r="D13" s="188"/>
      <c r="E13" s="180"/>
      <c r="F13" s="195">
        <f t="shared" ref="F13:F18" si="1">B13/C13</f>
        <v>3.7037037037037035E-2</v>
      </c>
    </row>
    <row r="14" spans="1:19" ht="31.7" customHeight="1">
      <c r="A14" s="196" t="s">
        <v>235</v>
      </c>
      <c r="B14" s="197">
        <v>100</v>
      </c>
      <c r="C14" s="198">
        <v>9000</v>
      </c>
      <c r="D14" s="198"/>
      <c r="E14" s="199"/>
      <c r="F14" s="200">
        <f t="shared" si="1"/>
        <v>1.1111111111111112E-2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0.77314814814814814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Guaratinguetá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105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2.3421554522032994E-2</v>
      </c>
      <c r="I29" s="194"/>
      <c r="J29" s="194"/>
    </row>
    <row r="30" spans="1:19" ht="27.25" customHeight="1">
      <c r="A30" s="30" t="s">
        <v>250</v>
      </c>
      <c r="B30" s="179">
        <v>105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2.3421554522032994E-2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4.6843109044065988E-2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1090F-DA1E-46FB-A497-0741A6CBCCB4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Guaratinguetá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830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Guaratinguetá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Guaratinguetá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Guaratinguetá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Guaratinguetá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135.95400000000001</v>
      </c>
      <c r="I54" s="257">
        <f>Licitante!I36</f>
        <v>126.61799999999999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1055.5340000000001</v>
      </c>
      <c r="I64" s="259">
        <f>SUM(I54:I63)</f>
        <v>1046.1979999999999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Guaratinguetá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1055.5340000000001</v>
      </c>
      <c r="I70" s="260">
        <f t="shared" si="3"/>
        <v>1046.1979999999999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1954.4101454545457</v>
      </c>
      <c r="I71" s="259">
        <f t="shared" si="4"/>
        <v>2026.5236727272727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Guaratinguetá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Guaratinguetá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Guaratinguetá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Guaratinguetá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Guaratinguetá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561.43296536050514</v>
      </c>
      <c r="I109" s="257">
        <f>I115*Licitante!H127</f>
        <v>596.28781549422513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631.65504869383847</v>
      </c>
      <c r="I112" s="259">
        <f t="shared" si="11"/>
        <v>666.50989882755846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Guaratinguetá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4678.6080446708766</v>
      </c>
      <c r="I115" s="259">
        <f>(I32+I71+I81+I104+I108+I110+I111)/(1-Licitante!H127)</f>
        <v>4969.0651291185432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Guaratinguetá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233.93040223354384</v>
      </c>
      <c r="I119" s="257">
        <f>G119*I115</f>
        <v>248.45325645592717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491.25384469044207</v>
      </c>
      <c r="I120" s="248">
        <f>G120*(I115+I119)</f>
        <v>521.75183855744706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754.37556207449643</v>
      </c>
      <c r="I121" s="292">
        <f>I130*F129</f>
        <v>801.20866376770346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Guaratinguetá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6158.1678536693589</v>
      </c>
      <c r="I130" s="259">
        <f>(I115+I119+I120)/(1-F129)</f>
        <v>6540.4788878996205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5458.376052116022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Guaratinguetá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1954.4101454545457</v>
      </c>
      <c r="I136" s="257">
        <f>I71</f>
        <v>2026.5236727272727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631.65504869383847</v>
      </c>
      <c r="I139" s="257">
        <f>I112</f>
        <v>666.50989882755846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4678.6080446708766</v>
      </c>
      <c r="I140" s="248">
        <f t="shared" si="12"/>
        <v>4969.0651291185432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6158.1678536693589</v>
      </c>
      <c r="I141" s="257">
        <f t="shared" si="13"/>
        <v>6540.4788878996205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6158.17</v>
      </c>
      <c r="I142" s="300">
        <f>ROUND((I115+I119+I120)/(1-(F129)),2)</f>
        <v>6540.48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382.30999999999949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2FEF7-455B-4EAC-9EC3-87066B194879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Guaratinguetá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830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Guaratinguetá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Guaratinguetá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Guaratinguetá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Guaratinguetá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177.16679999999999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946.74680000000001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Guaratinguetá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946.74680000000001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1486.0724872727274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Guaratinguetá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Guaratinguetá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Guaratinguetá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Guaratinguetá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Guaratinguetá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383.6256940846996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453.84777741803293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Guaratinguetá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3196.8807840391632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Guaratinguetá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159.84403920195817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335.6724823241122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515.46287171708389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Guaratinguetá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4207.8601772823176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3729.6942480456905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Guaratinguetá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1486.0724872727274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453.84777741803293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3196.8807840391632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4207.8601772823176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4207.8599999999997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596D2-0C46-4AF0-B85C-84B74D6AD4BD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Guaratinguetá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830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Guaratinguetá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Guaratinguetá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Guaratinguetá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Guaratinguetá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135.95400000000001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1055.5340000000001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Guaratinguetá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1055.5340000000001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2272.2517454545459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Guaratinguetá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3878.7522617304471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Guaratinguetá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Guaratinguetá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Guaratinguetá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Guaratinguetá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705.50033514659469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775.72241847992802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Guaratinguetá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5879.1694595549561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Guaratinguetá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293.95847297774782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617.31279325327046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947.95326371371164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Guaratinguetá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7738.3939894996865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6859.0310361474485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Guaratinguetá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2272.2517454545459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775.72241847992802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5879.1694595549561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7738.3939894996865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7738.39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87346-A393-4071-B3B3-28F81ED95618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Guaratinguetá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210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Guaratinguetá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Guaratinguetá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Guaratinguetá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Guaratinguetá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126.04559999999999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1045.6255999999998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Guaratinguetá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1045.6255999999998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2030.945029090909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Guaratinguetá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Guaratinguetá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Guaratinguetá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Guaratinguetá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Guaratinguetá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599.26377880990356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669.48586214323689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Guaratinguetá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4993.8648234158636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Guaratinguetá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249.69324117079319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524.35580645866571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805.20734951914767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Guaratinguetá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6573.1212205644706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Guaratinguetá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2030.945029090909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669.48586214323689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4993.8648234158636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6573.1212205644706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6573.12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EB30B-2AFE-416E-8A90-70E12BA5EBF5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Guaratinguetá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Guaratinguetá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Guaratinguetá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Guaratinguetá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Guaratinguetá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126.04559999999999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1045.6255999999998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Guaratinguetá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1045.6255999999998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2326.5408578181818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Guaratinguetá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Guaratinguetá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Guaratinguetá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Guaratinguetá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Guaratinguetá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731.79103101679243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802.01311435012576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Guaratinguetá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6098.2585918066043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Guaratinguetá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304.91292959033024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640.31715213969346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983.27904559343244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Guaratinguetá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8026.7677191300609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Guaratinguetá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2326.5408578181818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802.01311435012576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6098.2585918066043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8026.7677191300609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8026.77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B33CE-A931-4E61-96E7-AF41A5169F5F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 Guaratinguetá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6158.17</v>
      </c>
      <c r="G7" s="349">
        <f>ROUND((1/C7)*F7,7)</f>
        <v>5.1318083000000003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6158.17</v>
      </c>
      <c r="G8" s="349">
        <f>ROUND((1/C8)*F8,7)</f>
        <v>5.1318083000000003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6158.17</v>
      </c>
      <c r="G9" s="349">
        <f>ROUND((1/C9)*F9,7)</f>
        <v>13.684822199999999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6158.17</v>
      </c>
      <c r="G10" s="349">
        <f t="shared" ref="G10:G11" si="1">ROUND((1/C10)*F10,7)</f>
        <v>2.4632679999999998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6158.17</v>
      </c>
      <c r="G11" s="349">
        <f t="shared" si="1"/>
        <v>3.4212056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6158.17</v>
      </c>
      <c r="G12" s="349">
        <f>ROUND((1/C12)*F12,7)</f>
        <v>4.1054466999999999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6158.17</v>
      </c>
      <c r="G14" s="349">
        <f>ROUND((1/C14)*F14,7)</f>
        <v>20.527233299999999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7738.39</v>
      </c>
      <c r="G15" s="349">
        <f>ROUND((1/C15)*F15,7)</f>
        <v>25.794633300000001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 Guaratinguetá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6158.17</v>
      </c>
      <c r="G19" s="362">
        <f>ROUND((1/C19)*F19,7)</f>
        <v>2.2808036999999999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6158.17</v>
      </c>
      <c r="G20" s="362">
        <f t="shared" ref="G20:G22" si="2">ROUND((1/C20)*F20,7)</f>
        <v>0.68424110000000005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6158.17</v>
      </c>
      <c r="G21" s="362">
        <f t="shared" si="2"/>
        <v>2.2808036999999999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6158.17</v>
      </c>
      <c r="G22" s="362">
        <f t="shared" si="2"/>
        <v>2.2808036999999999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6158.17</v>
      </c>
      <c r="G23" s="362">
        <f>ROUND((1/C23)*F23,7)</f>
        <v>2.2808036999999999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6158.17</v>
      </c>
      <c r="G24" s="362">
        <f>ROUND((1/C24)*F24,7)</f>
        <v>6.1581700000000003E-2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 Guaratinguetá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6573.12</v>
      </c>
      <c r="G29" s="379">
        <f>ROUND(F29*E29,7)</f>
        <v>1.4664630999999999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 Guaratinguetá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8026.77</v>
      </c>
      <c r="G34" s="362">
        <f>F34*E34</f>
        <v>0.35398055700000003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 Guaratinguetá</v>
      </c>
      <c r="B39" s="398" t="s">
        <v>222</v>
      </c>
      <c r="C39" s="387" t="s">
        <v>225</v>
      </c>
      <c r="D39" s="399">
        <f t="shared" ref="D39:D44" si="4">G7</f>
        <v>5.1318083000000003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5.1318083000000003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13.684822199999999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2.4632679999999998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3.4212056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4.1054466999999999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20.527233299999999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25.794633300000001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2.2808036999999999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0.68424110000000005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2.2808036999999999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2.2808036999999999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2.2808036999999999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6.1581700000000003E-2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1.4664630999999999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0.35398055700000003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 Guaratinguetá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4207.8599999999997</v>
      </c>
      <c r="F61" s="425">
        <f>IF('CALCULO SIMPLES'!B37 = "Posto",1,0)</f>
        <v>1</v>
      </c>
      <c r="G61" s="426">
        <f>ROUND(E61*F61,2)</f>
        <v>4207.8599999999997</v>
      </c>
    </row>
    <row r="62" spans="1:10" ht="31" customHeight="1">
      <c r="A62" s="420"/>
      <c r="B62" s="421" t="s">
        <v>226</v>
      </c>
      <c r="C62" s="422">
        <f>'Áreas a serem limpas'!B5</f>
        <v>550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80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100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100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105</v>
      </c>
      <c r="D76" s="423" t="s">
        <v>442</v>
      </c>
      <c r="E76" s="424">
        <f>'Limpador de vidros sem risco- D'!H140</f>
        <v>6573.12</v>
      </c>
      <c r="F76" s="425">
        <f>IF('CALCULO SIMPLES'!B37 = "Posto",'Áreas a serem limpas'!H29+'Áreas a serem limpas'!H30,0)</f>
        <v>4.6843109044065988E-2</v>
      </c>
      <c r="G76" s="426">
        <f>ROUND(E76*F76,2)</f>
        <v>307.91000000000003</v>
      </c>
    </row>
    <row r="77" spans="1:7" ht="31" customHeight="1">
      <c r="A77" s="439"/>
      <c r="B77" s="438" t="s">
        <v>250</v>
      </c>
      <c r="C77" s="422">
        <f>'Áreas a serem limpas'!B30</f>
        <v>105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8026.77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1040</v>
      </c>
      <c r="D80" s="449"/>
      <c r="E80" s="450"/>
      <c r="F80" s="451">
        <f>F61+F76+F78</f>
        <v>1.046843109044066</v>
      </c>
      <c r="G80" s="452">
        <f>G61+G76+G78</f>
        <v>4515.7699999999995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4515.7699999999995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631.17416666666668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182.0916666666667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5329.0358333333334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127896.86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2BAEC-B5D1-4BE3-BDC4-1FEF8ECC302F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C07197E0-F3FE-441C-93F4-FEC8FE647751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1F4559C9-2B31-4DC9-B0F0-1F81B69ED3D5}"/>
</file>

<file path=customXml/itemProps2.xml><?xml version="1.0" encoding="utf-8"?>
<ds:datastoreItem xmlns:ds="http://schemas.openxmlformats.org/officeDocument/2006/customXml" ds:itemID="{D9C60F08-1D84-40A6-A53A-00DBD8B02E5F}"/>
</file>

<file path=customXml/itemProps3.xml><?xml version="1.0" encoding="utf-8"?>
<ds:datastoreItem xmlns:ds="http://schemas.openxmlformats.org/officeDocument/2006/customXml" ds:itemID="{0615F232-AEB7-49E0-8562-62504C0705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2025-11-24T11:51:25Z</dcterms:created>
  <dcterms:modified xsi:type="dcterms:W3CDTF">2025-11-24T11:51:26Z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